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c5412e\disk1\観光振興部\観光タクシー\"/>
    </mc:Choice>
  </mc:AlternateContent>
  <xr:revisionPtr revIDLastSave="0" documentId="13_ncr:1_{D2E0390B-2970-4A77-BA83-51109303A8BE}" xr6:coauthVersionLast="47" xr6:coauthVersionMax="47" xr10:uidLastSave="{00000000-0000-0000-0000-000000000000}"/>
  <bookViews>
    <workbookView xWindow="28680" yWindow="-120" windowWidth="29040" windowHeight="15720" xr2:uid="{D900A5C0-B0B1-47DD-85A7-0E51246950CE}"/>
  </bookViews>
  <sheets>
    <sheet name="はなふる起点" sheetId="1" r:id="rId1"/>
    <sheet name="恵庭駅起点" sheetId="2" r:id="rId2"/>
    <sheet name="えこりん村起点" sheetId="3" r:id="rId3"/>
  </sheets>
  <definedNames>
    <definedName name="_xlnm.Print_Area" localSheetId="0">はなふる起点!$B$2:$E$22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3" l="1"/>
  <c r="H3" i="3" s="1"/>
  <c r="I3" i="3" s="1"/>
  <c r="J3" i="3" s="1"/>
  <c r="D3" i="3" s="1"/>
  <c r="G3" i="2"/>
  <c r="H3" i="2" s="1"/>
  <c r="I3" i="2" s="1"/>
  <c r="J3" i="2" s="1"/>
  <c r="D3" i="2" s="1"/>
  <c r="D4" i="1"/>
  <c r="D3" i="1"/>
  <c r="G16" i="3"/>
  <c r="H16" i="3" s="1"/>
  <c r="I16" i="3" s="1"/>
  <c r="G23" i="3"/>
  <c r="H23" i="3" s="1"/>
  <c r="I23" i="3" s="1"/>
  <c r="G22" i="3"/>
  <c r="H22" i="3" s="1"/>
  <c r="I22" i="3" s="1"/>
  <c r="J22" i="3" s="1"/>
  <c r="G21" i="3"/>
  <c r="H21" i="3" s="1"/>
  <c r="I21" i="3" s="1"/>
  <c r="J21" i="3" s="1"/>
  <c r="G15" i="3"/>
  <c r="H15" i="3" s="1"/>
  <c r="I15" i="3" s="1"/>
  <c r="G14" i="3"/>
  <c r="H14" i="3" s="1"/>
  <c r="I14" i="3" s="1"/>
  <c r="G20" i="3"/>
  <c r="H20" i="3" s="1"/>
  <c r="I20" i="3" s="1"/>
  <c r="J20" i="3" s="1"/>
  <c r="D20" i="3" s="1"/>
  <c r="G19" i="3"/>
  <c r="H19" i="3" s="1"/>
  <c r="I19" i="3" s="1"/>
  <c r="J19" i="3" s="1"/>
  <c r="G13" i="3"/>
  <c r="H13" i="3" s="1"/>
  <c r="I13" i="3" s="1"/>
  <c r="G12" i="3"/>
  <c r="H12" i="3" s="1"/>
  <c r="I12" i="3" s="1"/>
  <c r="G11" i="3"/>
  <c r="H11" i="3" s="1"/>
  <c r="I11" i="3" s="1"/>
  <c r="G10" i="3"/>
  <c r="H10" i="3" s="1"/>
  <c r="I10" i="3" s="1"/>
  <c r="G9" i="3"/>
  <c r="H9" i="3" s="1"/>
  <c r="G8" i="3"/>
  <c r="H8" i="3" s="1"/>
  <c r="I8" i="3" s="1"/>
  <c r="G7" i="3"/>
  <c r="H7" i="3" s="1"/>
  <c r="I7" i="3" s="1"/>
  <c r="G18" i="3"/>
  <c r="H18" i="3" s="1"/>
  <c r="I18" i="3" s="1"/>
  <c r="J18" i="3" s="1"/>
  <c r="G6" i="3"/>
  <c r="H6" i="3" s="1"/>
  <c r="I6" i="3" s="1"/>
  <c r="G5" i="3"/>
  <c r="H5" i="3" s="1"/>
  <c r="I5" i="3" s="1"/>
  <c r="G4" i="3"/>
  <c r="H4" i="3" s="1"/>
  <c r="I4" i="3" s="1"/>
  <c r="G17" i="3"/>
  <c r="H17" i="3" s="1"/>
  <c r="I17" i="3" s="1"/>
  <c r="J17" i="3" s="1"/>
  <c r="G15" i="2"/>
  <c r="H15" i="2" s="1"/>
  <c r="I15" i="2" s="1"/>
  <c r="G23" i="2"/>
  <c r="H23" i="2" s="1"/>
  <c r="I23" i="2" s="1"/>
  <c r="J23" i="2" s="1"/>
  <c r="G22" i="2"/>
  <c r="H22" i="2" s="1"/>
  <c r="I22" i="2" s="1"/>
  <c r="J22" i="2" s="1"/>
  <c r="G21" i="2"/>
  <c r="H21" i="2" s="1"/>
  <c r="I21" i="2" s="1"/>
  <c r="J21" i="2" s="1"/>
  <c r="G14" i="2"/>
  <c r="H14" i="2" s="1"/>
  <c r="I14" i="2" s="1"/>
  <c r="G13" i="2"/>
  <c r="H13" i="2" s="1"/>
  <c r="G20" i="2"/>
  <c r="H20" i="2" s="1"/>
  <c r="I20" i="2" s="1"/>
  <c r="G19" i="2"/>
  <c r="H19" i="2" s="1"/>
  <c r="I19" i="2" s="1"/>
  <c r="J19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H8" i="2" s="1"/>
  <c r="I8" i="2" s="1"/>
  <c r="G7" i="2"/>
  <c r="H7" i="2" s="1"/>
  <c r="I7" i="2" s="1"/>
  <c r="G16" i="2"/>
  <c r="H16" i="2" s="1"/>
  <c r="I16" i="2" s="1"/>
  <c r="G18" i="2"/>
  <c r="H18" i="2" s="1"/>
  <c r="I18" i="2" s="1"/>
  <c r="J18" i="2" s="1"/>
  <c r="G6" i="2"/>
  <c r="H6" i="2" s="1"/>
  <c r="I6" i="2" s="1"/>
  <c r="G5" i="2"/>
  <c r="H5" i="2" s="1"/>
  <c r="I5" i="2" s="1"/>
  <c r="G4" i="2"/>
  <c r="H4" i="2" s="1"/>
  <c r="I4" i="2" s="1"/>
  <c r="G17" i="2"/>
  <c r="H17" i="2" s="1"/>
  <c r="I17" i="2" s="1"/>
  <c r="J17" i="2" s="1"/>
  <c r="G14" i="1"/>
  <c r="H14" i="1" s="1"/>
  <c r="I14" i="1" s="1"/>
  <c r="G22" i="1"/>
  <c r="H22" i="1" s="1"/>
  <c r="I22" i="1" s="1"/>
  <c r="J22" i="1" s="1"/>
  <c r="G21" i="1"/>
  <c r="H21" i="1" s="1"/>
  <c r="I21" i="1" s="1"/>
  <c r="J21" i="1" s="1"/>
  <c r="G20" i="1"/>
  <c r="H20" i="1" s="1"/>
  <c r="I20" i="1" s="1"/>
  <c r="J20" i="1" s="1"/>
  <c r="G13" i="1"/>
  <c r="H13" i="1" s="1"/>
  <c r="I13" i="1" s="1"/>
  <c r="G12" i="1"/>
  <c r="H12" i="1" s="1"/>
  <c r="I12" i="1" s="1"/>
  <c r="G19" i="1"/>
  <c r="H19" i="1" s="1"/>
  <c r="I19" i="1" s="1"/>
  <c r="J19" i="1" s="1"/>
  <c r="G18" i="1"/>
  <c r="H18" i="1" s="1"/>
  <c r="I18" i="1" s="1"/>
  <c r="J18" i="1" s="1"/>
  <c r="G11" i="1"/>
  <c r="H11" i="1" s="1"/>
  <c r="I11" i="1" s="1"/>
  <c r="G10" i="1"/>
  <c r="H10" i="1" s="1"/>
  <c r="I10" i="1" s="1"/>
  <c r="G9" i="1"/>
  <c r="H9" i="1" s="1"/>
  <c r="I9" i="1" s="1"/>
  <c r="G8" i="1"/>
  <c r="H8" i="1" s="1"/>
  <c r="I8" i="1" s="1"/>
  <c r="G7" i="1"/>
  <c r="H7" i="1" s="1"/>
  <c r="I7" i="1" s="1"/>
  <c r="G6" i="1"/>
  <c r="H6" i="1" s="1"/>
  <c r="I6" i="1" s="1"/>
  <c r="G15" i="1"/>
  <c r="H15" i="1" s="1"/>
  <c r="I15" i="1" s="1"/>
  <c r="G17" i="1"/>
  <c r="H17" i="1" s="1"/>
  <c r="I17" i="1" s="1"/>
  <c r="D17" i="1" s="1"/>
  <c r="G5" i="1"/>
  <c r="H5" i="1" s="1"/>
  <c r="G4" i="1"/>
  <c r="H4" i="1" s="1"/>
  <c r="I4" i="1" s="1"/>
  <c r="G3" i="1"/>
  <c r="H3" i="1" s="1"/>
  <c r="I3" i="1" s="1"/>
  <c r="G16" i="1"/>
  <c r="H16" i="1" s="1"/>
  <c r="I16" i="1" s="1"/>
  <c r="J16" i="1" s="1"/>
  <c r="D16" i="1" s="1"/>
  <c r="J11" i="1" l="1"/>
  <c r="D11" i="1" s="1"/>
  <c r="J8" i="1"/>
  <c r="D8" i="1" s="1"/>
  <c r="I5" i="1"/>
  <c r="J5" i="1" s="1"/>
  <c r="D5" i="1" s="1"/>
  <c r="I9" i="3"/>
  <c r="J9" i="3" s="1"/>
  <c r="D9" i="3" s="1"/>
  <c r="I13" i="2"/>
  <c r="J13" i="2" s="1"/>
  <c r="D13" i="2" s="1"/>
  <c r="J7" i="2"/>
  <c r="D7" i="2" s="1"/>
  <c r="J16" i="2"/>
  <c r="D16" i="2" s="1"/>
  <c r="J14" i="1"/>
  <c r="D14" i="1" s="1"/>
  <c r="J13" i="1"/>
  <c r="D13" i="1" s="1"/>
  <c r="J12" i="1"/>
  <c r="D12" i="1" s="1"/>
  <c r="J10" i="1"/>
  <c r="D10" i="1" s="1"/>
  <c r="J9" i="1"/>
  <c r="D9" i="1" s="1"/>
  <c r="J7" i="1"/>
  <c r="D7" i="1" s="1"/>
  <c r="J6" i="1"/>
  <c r="D6" i="1" s="1"/>
  <c r="J16" i="3"/>
  <c r="D16" i="3" s="1"/>
  <c r="J13" i="3"/>
  <c r="D13" i="3" s="1"/>
  <c r="J12" i="3"/>
  <c r="D12" i="3" s="1"/>
  <c r="J11" i="3"/>
  <c r="D11" i="3" s="1"/>
  <c r="J10" i="3"/>
  <c r="D10" i="3" s="1"/>
  <c r="J6" i="3"/>
  <c r="D6" i="3" s="1"/>
  <c r="J5" i="3"/>
  <c r="D5" i="3" s="1"/>
  <c r="J4" i="3"/>
  <c r="D4" i="3" s="1"/>
  <c r="J15" i="2"/>
  <c r="D15" i="2" s="1"/>
  <c r="J14" i="2"/>
  <c r="D14" i="2" s="1"/>
  <c r="J12" i="2"/>
  <c r="D12" i="2" s="1"/>
  <c r="J11" i="2"/>
  <c r="D11" i="2" s="1"/>
  <c r="J10" i="2"/>
  <c r="D10" i="2" s="1"/>
  <c r="J9" i="2"/>
  <c r="D9" i="2" s="1"/>
  <c r="J8" i="2"/>
  <c r="D8" i="2" s="1"/>
  <c r="J6" i="2"/>
  <c r="D6" i="2" s="1"/>
  <c r="J5" i="2"/>
  <c r="D5" i="2" s="1"/>
  <c r="J4" i="2"/>
  <c r="D4" i="2" s="1"/>
  <c r="J7" i="3"/>
  <c r="D7" i="3" s="1"/>
  <c r="D21" i="1"/>
  <c r="J8" i="3"/>
  <c r="D8" i="3" s="1"/>
  <c r="J14" i="3"/>
  <c r="D14" i="3" s="1"/>
  <c r="J15" i="3"/>
  <c r="D15" i="3" s="1"/>
  <c r="D21" i="3"/>
  <c r="J23" i="3"/>
  <c r="D23" i="3" s="1"/>
  <c r="D18" i="3"/>
  <c r="D19" i="3"/>
  <c r="D17" i="3"/>
  <c r="D22" i="3"/>
  <c r="D17" i="2"/>
  <c r="D18" i="2"/>
  <c r="D19" i="2"/>
  <c r="D20" i="2"/>
  <c r="D21" i="2"/>
  <c r="D22" i="2"/>
  <c r="D23" i="2"/>
  <c r="D22" i="1"/>
  <c r="D20" i="1"/>
  <c r="D19" i="1"/>
  <c r="D18" i="1"/>
  <c r="J15" i="1"/>
  <c r="D15" i="1" s="1"/>
</calcChain>
</file>

<file path=xl/sharedStrings.xml><?xml version="1.0" encoding="utf-8"?>
<sst xmlns="http://schemas.openxmlformats.org/spreadsheetml/2006/main" count="160" uniqueCount="35">
  <si>
    <t>はなふる</t>
    <phoneticPr fontId="1"/>
  </si>
  <si>
    <t>出発地</t>
    <rPh sb="0" eb="3">
      <t>シュッパツチ</t>
    </rPh>
    <phoneticPr fontId="1"/>
  </si>
  <si>
    <t>到着地</t>
    <rPh sb="0" eb="2">
      <t>トウチャク</t>
    </rPh>
    <rPh sb="2" eb="3">
      <t>チ</t>
    </rPh>
    <phoneticPr fontId="1"/>
  </si>
  <si>
    <t>恵み野北１丁目バス停</t>
    <rPh sb="0" eb="1">
      <t>メグ</t>
    </rPh>
    <rPh sb="2" eb="3">
      <t>ノ</t>
    </rPh>
    <rPh sb="3" eb="4">
      <t>キタ</t>
    </rPh>
    <rPh sb="5" eb="7">
      <t>チョウメ</t>
    </rPh>
    <rPh sb="9" eb="10">
      <t>テイ</t>
    </rPh>
    <phoneticPr fontId="1"/>
  </si>
  <si>
    <t>タクシー運賃</t>
    <rPh sb="4" eb="6">
      <t>ウンチン</t>
    </rPh>
    <phoneticPr fontId="1"/>
  </si>
  <si>
    <t>距離ｋｍ</t>
    <rPh sb="0" eb="2">
      <t>キョリ</t>
    </rPh>
    <phoneticPr fontId="1"/>
  </si>
  <si>
    <t>メートル</t>
    <phoneticPr fontId="1"/>
  </si>
  <si>
    <t>爾後ｍ</t>
    <rPh sb="0" eb="2">
      <t>ジゴ</t>
    </rPh>
    <phoneticPr fontId="1"/>
  </si>
  <si>
    <t>爾後回数</t>
    <rPh sb="0" eb="2">
      <t>ジゴ</t>
    </rPh>
    <rPh sb="2" eb="4">
      <t>カイスウ</t>
    </rPh>
    <phoneticPr fontId="1"/>
  </si>
  <si>
    <t>切り上げ</t>
    <rPh sb="0" eb="1">
      <t>キ</t>
    </rPh>
    <rPh sb="2" eb="3">
      <t>ア</t>
    </rPh>
    <phoneticPr fontId="1"/>
  </si>
  <si>
    <t>恵み野駅東口</t>
    <rPh sb="0" eb="1">
      <t>メグ</t>
    </rPh>
    <rPh sb="2" eb="4">
      <t>ノエキ</t>
    </rPh>
    <rPh sb="4" eb="6">
      <t>ヒガシグチ</t>
    </rPh>
    <phoneticPr fontId="1"/>
  </si>
  <si>
    <t>8.ジャズカフェ　トッシー</t>
    <phoneticPr fontId="1"/>
  </si>
  <si>
    <t>えこりん村銀河庭園</t>
    <rPh sb="4" eb="5">
      <t>ムラ</t>
    </rPh>
    <rPh sb="5" eb="7">
      <t>ギンガ</t>
    </rPh>
    <rPh sb="7" eb="9">
      <t>テイエン</t>
    </rPh>
    <phoneticPr fontId="1"/>
  </si>
  <si>
    <t>えこりん村花の牧場</t>
    <rPh sb="4" eb="5">
      <t>ムラ</t>
    </rPh>
    <rPh sb="5" eb="6">
      <t>ハナ</t>
    </rPh>
    <rPh sb="7" eb="9">
      <t>マキバ</t>
    </rPh>
    <phoneticPr fontId="1"/>
  </si>
  <si>
    <t>恵南ラフォーレ</t>
    <rPh sb="0" eb="2">
      <t>エナミ</t>
    </rPh>
    <phoneticPr fontId="1"/>
  </si>
  <si>
    <t>サッポロビール工場</t>
    <rPh sb="7" eb="9">
      <t>コウジョウ</t>
    </rPh>
    <phoneticPr fontId="1"/>
  </si>
  <si>
    <t>戸磯村上牧場</t>
    <rPh sb="0" eb="1">
      <t>ト</t>
    </rPh>
    <rPh sb="1" eb="2">
      <t>イソ</t>
    </rPh>
    <rPh sb="2" eb="4">
      <t>ムラカミ</t>
    </rPh>
    <rPh sb="4" eb="6">
      <t>ボクジョウ</t>
    </rPh>
    <phoneticPr fontId="1"/>
  </si>
  <si>
    <t>えにわ温泉ほのか</t>
    <rPh sb="3" eb="5">
      <t>オンセン</t>
    </rPh>
    <phoneticPr fontId="1"/>
  </si>
  <si>
    <t>サンガーデン</t>
    <phoneticPr fontId="1"/>
  </si>
  <si>
    <t>市役所</t>
    <rPh sb="0" eb="3">
      <t>シヤクショ</t>
    </rPh>
    <phoneticPr fontId="1"/>
  </si>
  <si>
    <t>恵庭駅東口</t>
    <rPh sb="0" eb="2">
      <t>エニワ</t>
    </rPh>
    <rPh sb="2" eb="3">
      <t>エキ</t>
    </rPh>
    <rPh sb="3" eb="5">
      <t>ヒガシグチ</t>
    </rPh>
    <phoneticPr fontId="1"/>
  </si>
  <si>
    <t>せせらぎ水路（幸町）</t>
    <rPh sb="4" eb="6">
      <t>スイロ</t>
    </rPh>
    <rPh sb="7" eb="9">
      <t>サイワイチョウ</t>
    </rPh>
    <phoneticPr fontId="1"/>
  </si>
  <si>
    <t>フォレストアドベンチャー</t>
    <phoneticPr fontId="1"/>
  </si>
  <si>
    <t>吉田農場</t>
    <rPh sb="0" eb="2">
      <t>ヨシダ</t>
    </rPh>
    <rPh sb="2" eb="4">
      <t>ノウジョウ</t>
    </rPh>
    <phoneticPr fontId="1"/>
  </si>
  <si>
    <t>余湖農園</t>
    <rPh sb="0" eb="1">
      <t>ヨ</t>
    </rPh>
    <rPh sb="1" eb="2">
      <t>ミズウミ</t>
    </rPh>
    <rPh sb="2" eb="4">
      <t>ノウエン</t>
    </rPh>
    <phoneticPr fontId="1"/>
  </si>
  <si>
    <t>島田農園</t>
    <rPh sb="0" eb="2">
      <t>シマダ</t>
    </rPh>
    <rPh sb="2" eb="4">
      <t>ノウエン</t>
    </rPh>
    <phoneticPr fontId="1"/>
  </si>
  <si>
    <t>郷土資料館</t>
    <rPh sb="0" eb="2">
      <t>キョウド</t>
    </rPh>
    <rPh sb="2" eb="5">
      <t>シリョウカン</t>
    </rPh>
    <phoneticPr fontId="1"/>
  </si>
  <si>
    <t>恵庭駅</t>
    <rPh sb="0" eb="2">
      <t>エニワ</t>
    </rPh>
    <rPh sb="2" eb="3">
      <t>エキ</t>
    </rPh>
    <phoneticPr fontId="1"/>
  </si>
  <si>
    <t>えこりん村</t>
    <rPh sb="4" eb="5">
      <t>ムラ</t>
    </rPh>
    <phoneticPr fontId="1"/>
  </si>
  <si>
    <t>5.思君楼・珈琲きゃろっと</t>
    <rPh sb="2" eb="3">
      <t>オモ</t>
    </rPh>
    <rPh sb="3" eb="4">
      <t>キミ</t>
    </rPh>
    <rPh sb="4" eb="5">
      <t>ロウ</t>
    </rPh>
    <rPh sb="6" eb="8">
      <t>コーヒー</t>
    </rPh>
    <phoneticPr fontId="1"/>
  </si>
  <si>
    <t>恵庭市立図書館</t>
    <rPh sb="0" eb="3">
      <t>エニワシ</t>
    </rPh>
    <rPh sb="3" eb="4">
      <t>リツ</t>
    </rPh>
    <rPh sb="4" eb="7">
      <t>トショカン</t>
    </rPh>
    <phoneticPr fontId="1"/>
  </si>
  <si>
    <t>※タクシーの実際の走行経路・距離により上記運賃と差が生じるため、あくまで目安としてご覧ください。</t>
    <rPh sb="6" eb="8">
      <t>ジッサイ</t>
    </rPh>
    <rPh sb="9" eb="11">
      <t>ソウコウ</t>
    </rPh>
    <rPh sb="11" eb="13">
      <t>ケイロ</t>
    </rPh>
    <rPh sb="14" eb="16">
      <t>キョリ</t>
    </rPh>
    <rPh sb="19" eb="23">
      <t>ジョウキウンチン</t>
    </rPh>
    <rPh sb="24" eb="25">
      <t>サ</t>
    </rPh>
    <rPh sb="26" eb="27">
      <t>ショウ</t>
    </rPh>
    <rPh sb="36" eb="38">
      <t>メヤス</t>
    </rPh>
    <rPh sb="42" eb="43">
      <t>ラン</t>
    </rPh>
    <phoneticPr fontId="1"/>
  </si>
  <si>
    <t>※上記運賃は2026年7月時点の料金単価を基に計算されています。</t>
    <rPh sb="1" eb="3">
      <t>ジョウキ</t>
    </rPh>
    <rPh sb="3" eb="5">
      <t>ウンチン</t>
    </rPh>
    <rPh sb="10" eb="11">
      <t>ネン</t>
    </rPh>
    <rPh sb="12" eb="15">
      <t>ガツジテン</t>
    </rPh>
    <rPh sb="16" eb="20">
      <t>リョウキンタンカ</t>
    </rPh>
    <rPh sb="21" eb="22">
      <t>モト</t>
    </rPh>
    <rPh sb="23" eb="25">
      <t>ケイサン</t>
    </rPh>
    <phoneticPr fontId="1"/>
  </si>
  <si>
    <t>※迎車料金200円</t>
    <rPh sb="1" eb="3">
      <t>ゲイシャ</t>
    </rPh>
    <rPh sb="3" eb="5">
      <t>リョウキン</t>
    </rPh>
    <rPh sb="8" eb="9">
      <t>エン</t>
    </rPh>
    <phoneticPr fontId="1"/>
  </si>
  <si>
    <t>※12月10日～翌年3月26日の冬期において、２割増しになります。</t>
    <rPh sb="16" eb="18">
      <t>トウキ</t>
    </rPh>
    <rPh sb="25" eb="26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</si>
</sst>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207A-8F46-4E0C-B5A2-E008EB85D823}">
  <dimension ref="B2:J28"/>
  <sheetViews>
    <sheetView tabSelected="1" workbookViewId="0">
      <selection activeCell="B15" sqref="B15:E15"/>
    </sheetView>
  </sheetViews>
  <sheetFormatPr defaultRowHeight="18" x14ac:dyDescent="0.45"/>
  <cols>
    <col min="2" max="2" width="13.296875" customWidth="1"/>
    <col min="3" max="3" width="23.59765625" bestFit="1" customWidth="1"/>
    <col min="4" max="4" width="12.3984375" bestFit="1" customWidth="1"/>
  </cols>
  <sheetData>
    <row r="2" spans="2:10" x14ac:dyDescent="0.45">
      <c r="B2" s="1" t="s">
        <v>1</v>
      </c>
      <c r="C2" s="1" t="s">
        <v>2</v>
      </c>
      <c r="D2" s="1" t="s">
        <v>4</v>
      </c>
      <c r="E2" s="1" t="s">
        <v>5</v>
      </c>
      <c r="G2" t="s">
        <v>6</v>
      </c>
      <c r="H2" t="s">
        <v>7</v>
      </c>
      <c r="I2" t="s">
        <v>8</v>
      </c>
      <c r="J2" t="s">
        <v>9</v>
      </c>
    </row>
    <row r="3" spans="2:10" x14ac:dyDescent="0.45">
      <c r="B3" s="2" t="s">
        <v>0</v>
      </c>
      <c r="C3" s="2" t="s">
        <v>30</v>
      </c>
      <c r="D3" s="2">
        <f t="shared" ref="D3:D14" si="0">J3*100+740</f>
        <v>740</v>
      </c>
      <c r="E3" s="2">
        <v>1.3</v>
      </c>
      <c r="G3">
        <f t="shared" ref="G3:G16" si="1">E3*1000</f>
        <v>1300</v>
      </c>
      <c r="H3">
        <f t="shared" ref="H3:H16" si="2">G3-1400</f>
        <v>-100</v>
      </c>
      <c r="I3">
        <f t="shared" ref="I3:I14" si="3">H3/293</f>
        <v>-0.34129692832764508</v>
      </c>
    </row>
    <row r="4" spans="2:10" x14ac:dyDescent="0.45">
      <c r="B4" s="2" t="s">
        <v>0</v>
      </c>
      <c r="C4" s="2" t="s">
        <v>29</v>
      </c>
      <c r="D4" s="2">
        <f t="shared" si="0"/>
        <v>740</v>
      </c>
      <c r="E4" s="2">
        <v>1.1000000000000001</v>
      </c>
      <c r="G4">
        <f t="shared" si="1"/>
        <v>1100</v>
      </c>
      <c r="H4">
        <f t="shared" si="2"/>
        <v>-300</v>
      </c>
      <c r="I4">
        <f t="shared" si="3"/>
        <v>-1.0238907849829351</v>
      </c>
    </row>
    <row r="5" spans="2:10" x14ac:dyDescent="0.45">
      <c r="B5" s="2" t="s">
        <v>0</v>
      </c>
      <c r="C5" s="2" t="s">
        <v>10</v>
      </c>
      <c r="D5" s="2">
        <f t="shared" si="0"/>
        <v>740</v>
      </c>
      <c r="E5" s="2">
        <v>1.4</v>
      </c>
      <c r="G5">
        <f t="shared" si="1"/>
        <v>1400</v>
      </c>
      <c r="H5">
        <f t="shared" si="2"/>
        <v>0</v>
      </c>
      <c r="I5">
        <f t="shared" si="3"/>
        <v>0</v>
      </c>
      <c r="J5">
        <f t="shared" ref="J5" si="4">ROUNDUP(I5,0)</f>
        <v>0</v>
      </c>
    </row>
    <row r="6" spans="2:10" x14ac:dyDescent="0.45">
      <c r="B6" s="2" t="s">
        <v>0</v>
      </c>
      <c r="C6" s="2" t="s">
        <v>13</v>
      </c>
      <c r="D6" s="2">
        <f t="shared" si="0"/>
        <v>2540</v>
      </c>
      <c r="E6" s="2">
        <v>5.8</v>
      </c>
      <c r="G6">
        <f t="shared" si="1"/>
        <v>5800</v>
      </c>
      <c r="H6">
        <f t="shared" si="2"/>
        <v>4400</v>
      </c>
      <c r="I6">
        <f t="shared" si="3"/>
        <v>15.017064846416382</v>
      </c>
      <c r="J6">
        <f t="shared" ref="J6:J10" si="5">ROUNDUP(I6,0)+2</f>
        <v>18</v>
      </c>
    </row>
    <row r="7" spans="2:10" x14ac:dyDescent="0.45">
      <c r="B7" s="2" t="s">
        <v>0</v>
      </c>
      <c r="C7" s="2" t="s">
        <v>14</v>
      </c>
      <c r="D7" s="2">
        <f t="shared" si="0"/>
        <v>2240</v>
      </c>
      <c r="E7" s="2">
        <v>5.2</v>
      </c>
      <c r="G7">
        <f t="shared" si="1"/>
        <v>5200</v>
      </c>
      <c r="H7">
        <f t="shared" si="2"/>
        <v>3800</v>
      </c>
      <c r="I7">
        <f t="shared" si="3"/>
        <v>12.969283276450511</v>
      </c>
      <c r="J7">
        <f t="shared" si="5"/>
        <v>15</v>
      </c>
    </row>
    <row r="8" spans="2:10" x14ac:dyDescent="0.45">
      <c r="B8" s="2" t="s">
        <v>0</v>
      </c>
      <c r="C8" s="2" t="s">
        <v>15</v>
      </c>
      <c r="D8" s="2">
        <f t="shared" si="0"/>
        <v>2540</v>
      </c>
      <c r="E8" s="2">
        <v>5.8</v>
      </c>
      <c r="G8">
        <f t="shared" si="1"/>
        <v>5800</v>
      </c>
      <c r="H8">
        <f t="shared" si="2"/>
        <v>4400</v>
      </c>
      <c r="I8">
        <f t="shared" si="3"/>
        <v>15.017064846416382</v>
      </c>
      <c r="J8">
        <f t="shared" si="5"/>
        <v>18</v>
      </c>
    </row>
    <row r="9" spans="2:10" x14ac:dyDescent="0.45">
      <c r="B9" s="2" t="s">
        <v>0</v>
      </c>
      <c r="C9" s="2" t="s">
        <v>16</v>
      </c>
      <c r="D9" s="2">
        <f t="shared" si="0"/>
        <v>1940</v>
      </c>
      <c r="E9" s="2">
        <v>4.3</v>
      </c>
      <c r="G9">
        <f t="shared" si="1"/>
        <v>4300</v>
      </c>
      <c r="H9">
        <f t="shared" si="2"/>
        <v>2900</v>
      </c>
      <c r="I9">
        <f t="shared" si="3"/>
        <v>9.8976109215017072</v>
      </c>
      <c r="J9">
        <f t="shared" si="5"/>
        <v>12</v>
      </c>
    </row>
    <row r="10" spans="2:10" x14ac:dyDescent="0.45">
      <c r="B10" s="2" t="s">
        <v>0</v>
      </c>
      <c r="C10" s="2" t="s">
        <v>17</v>
      </c>
      <c r="D10" s="2">
        <f t="shared" si="0"/>
        <v>1840</v>
      </c>
      <c r="E10" s="2">
        <v>4</v>
      </c>
      <c r="G10">
        <f t="shared" si="1"/>
        <v>4000</v>
      </c>
      <c r="H10">
        <f t="shared" si="2"/>
        <v>2600</v>
      </c>
      <c r="I10">
        <f t="shared" si="3"/>
        <v>8.8737201365187719</v>
      </c>
      <c r="J10">
        <f t="shared" si="5"/>
        <v>11</v>
      </c>
    </row>
    <row r="11" spans="2:10" x14ac:dyDescent="0.45">
      <c r="B11" s="2" t="s">
        <v>0</v>
      </c>
      <c r="C11" s="2" t="s">
        <v>18</v>
      </c>
      <c r="D11" s="2">
        <f t="shared" si="0"/>
        <v>1240</v>
      </c>
      <c r="E11" s="2">
        <v>2.7</v>
      </c>
      <c r="G11">
        <f t="shared" si="1"/>
        <v>2700</v>
      </c>
      <c r="H11">
        <f t="shared" si="2"/>
        <v>1300</v>
      </c>
      <c r="I11">
        <f t="shared" si="3"/>
        <v>4.4368600682593859</v>
      </c>
      <c r="J11">
        <f>ROUNDUP(I11,0)</f>
        <v>5</v>
      </c>
    </row>
    <row r="12" spans="2:10" x14ac:dyDescent="0.45">
      <c r="B12" s="2" t="s">
        <v>0</v>
      </c>
      <c r="C12" s="2" t="s">
        <v>20</v>
      </c>
      <c r="D12" s="2">
        <f t="shared" si="0"/>
        <v>1340</v>
      </c>
      <c r="E12" s="2">
        <v>2.8</v>
      </c>
      <c r="G12">
        <f t="shared" si="1"/>
        <v>2800</v>
      </c>
      <c r="H12">
        <f t="shared" si="2"/>
        <v>1400</v>
      </c>
      <c r="I12">
        <f t="shared" si="3"/>
        <v>4.7781569965870307</v>
      </c>
      <c r="J12">
        <f>ROUNDUP(I12,0)+1</f>
        <v>6</v>
      </c>
    </row>
    <row r="13" spans="2:10" x14ac:dyDescent="0.45">
      <c r="B13" s="2" t="s">
        <v>0</v>
      </c>
      <c r="C13" s="2" t="s">
        <v>22</v>
      </c>
      <c r="D13" s="2">
        <f t="shared" si="0"/>
        <v>2240</v>
      </c>
      <c r="E13" s="2">
        <v>5</v>
      </c>
      <c r="G13">
        <f t="shared" si="1"/>
        <v>5000</v>
      </c>
      <c r="H13">
        <f t="shared" si="2"/>
        <v>3600</v>
      </c>
      <c r="I13">
        <f t="shared" si="3"/>
        <v>12.286689419795222</v>
      </c>
      <c r="J13">
        <f>ROUNDUP(I13,0)+2</f>
        <v>15</v>
      </c>
    </row>
    <row r="14" spans="2:10" x14ac:dyDescent="0.45">
      <c r="B14" s="2" t="s">
        <v>0</v>
      </c>
      <c r="C14" s="2" t="s">
        <v>26</v>
      </c>
      <c r="D14" s="2">
        <f t="shared" si="0"/>
        <v>940</v>
      </c>
      <c r="E14" s="2">
        <v>1.8</v>
      </c>
      <c r="G14">
        <f t="shared" si="1"/>
        <v>1800</v>
      </c>
      <c r="H14">
        <f t="shared" si="2"/>
        <v>400</v>
      </c>
      <c r="I14">
        <f t="shared" si="3"/>
        <v>1.3651877133105803</v>
      </c>
      <c r="J14">
        <f t="shared" ref="J14" si="6">ROUNDUP(I14,0)</f>
        <v>2</v>
      </c>
    </row>
    <row r="15" spans="2:10" x14ac:dyDescent="0.45">
      <c r="B15" s="5" t="s">
        <v>0</v>
      </c>
      <c r="C15" s="5" t="s">
        <v>12</v>
      </c>
      <c r="D15" s="5">
        <f>J15*100+740</f>
        <v>2340</v>
      </c>
      <c r="E15" s="5">
        <v>5.3</v>
      </c>
      <c r="G15">
        <f>E15*1000</f>
        <v>5300</v>
      </c>
      <c r="H15">
        <f>G15-1400</f>
        <v>3900</v>
      </c>
      <c r="I15">
        <f>H15/293</f>
        <v>13.310580204778157</v>
      </c>
      <c r="J15">
        <f>ROUNDUP(I15,0)+2</f>
        <v>16</v>
      </c>
    </row>
    <row r="16" spans="2:10" x14ac:dyDescent="0.45">
      <c r="B16" s="1" t="s">
        <v>0</v>
      </c>
      <c r="C16" s="1" t="s">
        <v>3</v>
      </c>
      <c r="D16" s="1">
        <f>J16*80+620</f>
        <v>940</v>
      </c>
      <c r="E16" s="1">
        <v>2.4</v>
      </c>
      <c r="G16">
        <f t="shared" si="1"/>
        <v>2400</v>
      </c>
      <c r="H16">
        <f t="shared" si="2"/>
        <v>1000</v>
      </c>
      <c r="I16">
        <f>H16/277</f>
        <v>3.6101083032490973</v>
      </c>
      <c r="J16">
        <f>ROUNDUP(I16,0)</f>
        <v>4</v>
      </c>
    </row>
    <row r="17" spans="2:10" x14ac:dyDescent="0.45">
      <c r="B17" s="1" t="s">
        <v>0</v>
      </c>
      <c r="C17" s="1" t="s">
        <v>11</v>
      </c>
      <c r="D17" s="1">
        <f t="shared" ref="D17:D20" si="7">J17*80+620</f>
        <v>620</v>
      </c>
      <c r="E17" s="1">
        <v>1.2</v>
      </c>
      <c r="G17">
        <f t="shared" ref="G17:G20" si="8">E17*1000</f>
        <v>1200</v>
      </c>
      <c r="H17">
        <f t="shared" ref="H17" si="9">G17-1400</f>
        <v>-200</v>
      </c>
      <c r="I17">
        <f t="shared" ref="I17" si="10">H17/277</f>
        <v>-0.72202166064981954</v>
      </c>
      <c r="J17">
        <v>0</v>
      </c>
    </row>
    <row r="18" spans="2:10" x14ac:dyDescent="0.45">
      <c r="B18" s="1" t="s">
        <v>0</v>
      </c>
      <c r="C18" s="1" t="s">
        <v>21</v>
      </c>
      <c r="D18" s="1">
        <f t="shared" si="7"/>
        <v>1420</v>
      </c>
      <c r="E18" s="1">
        <v>3.4</v>
      </c>
      <c r="G18">
        <f t="shared" si="8"/>
        <v>3400</v>
      </c>
      <c r="H18">
        <f t="shared" ref="H18:H20" si="11">G18-1400</f>
        <v>2000</v>
      </c>
      <c r="I18">
        <f t="shared" ref="I18:I20" si="12">H18/277</f>
        <v>7.2202166064981945</v>
      </c>
      <c r="J18">
        <f>ROUNDUP(I18,0)+2</f>
        <v>10</v>
      </c>
    </row>
    <row r="19" spans="2:10" x14ac:dyDescent="0.45">
      <c r="B19" s="1" t="s">
        <v>0</v>
      </c>
      <c r="C19" s="1" t="s">
        <v>19</v>
      </c>
      <c r="D19" s="1">
        <f t="shared" si="7"/>
        <v>1340</v>
      </c>
      <c r="E19" s="1">
        <v>3.1</v>
      </c>
      <c r="G19">
        <f t="shared" si="8"/>
        <v>3100</v>
      </c>
      <c r="H19">
        <f t="shared" si="11"/>
        <v>1700</v>
      </c>
      <c r="I19">
        <f t="shared" si="12"/>
        <v>6.1371841155234659</v>
      </c>
      <c r="J19">
        <f>ROUNDUP(I19,0)+2</f>
        <v>9</v>
      </c>
    </row>
    <row r="20" spans="2:10" x14ac:dyDescent="0.45">
      <c r="B20" s="1" t="s">
        <v>0</v>
      </c>
      <c r="C20" s="1" t="s">
        <v>25</v>
      </c>
      <c r="D20" s="1">
        <f t="shared" si="7"/>
        <v>3340</v>
      </c>
      <c r="E20" s="1">
        <v>10</v>
      </c>
      <c r="G20">
        <f t="shared" si="8"/>
        <v>10000</v>
      </c>
      <c r="H20">
        <f t="shared" si="11"/>
        <v>8600</v>
      </c>
      <c r="I20">
        <f t="shared" si="12"/>
        <v>31.046931407942239</v>
      </c>
      <c r="J20">
        <f>ROUNDUP(I20,0)+2</f>
        <v>34</v>
      </c>
    </row>
    <row r="21" spans="2:10" x14ac:dyDescent="0.45">
      <c r="B21" s="1" t="s">
        <v>0</v>
      </c>
      <c r="C21" s="1" t="s">
        <v>23</v>
      </c>
      <c r="D21" s="1">
        <f t="shared" ref="D21:D22" si="13">J21*80+620</f>
        <v>3260</v>
      </c>
      <c r="E21" s="1">
        <v>9.8000000000000007</v>
      </c>
      <c r="G21">
        <f t="shared" ref="G21:G22" si="14">E21*1000</f>
        <v>9800</v>
      </c>
      <c r="H21">
        <f t="shared" ref="H21:H22" si="15">G21-1400</f>
        <v>8400</v>
      </c>
      <c r="I21">
        <f t="shared" ref="I21:I22" si="16">H21/277</f>
        <v>30.32490974729242</v>
      </c>
      <c r="J21">
        <f>ROUNDUP(I21,0)+2</f>
        <v>33</v>
      </c>
    </row>
    <row r="22" spans="2:10" x14ac:dyDescent="0.45">
      <c r="B22" s="1" t="s">
        <v>0</v>
      </c>
      <c r="C22" s="1" t="s">
        <v>24</v>
      </c>
      <c r="D22" s="1">
        <f t="shared" si="13"/>
        <v>2540</v>
      </c>
      <c r="E22" s="1">
        <v>7.4</v>
      </c>
      <c r="G22">
        <f t="shared" si="14"/>
        <v>7400</v>
      </c>
      <c r="H22">
        <f t="shared" si="15"/>
        <v>6000</v>
      </c>
      <c r="I22">
        <f t="shared" si="16"/>
        <v>21.660649819494584</v>
      </c>
      <c r="J22">
        <f>ROUNDUP(I22,0)+2</f>
        <v>24</v>
      </c>
    </row>
    <row r="25" spans="2:10" x14ac:dyDescent="0.45">
      <c r="B25" s="3" t="s">
        <v>32</v>
      </c>
    </row>
    <row r="26" spans="2:10" x14ac:dyDescent="0.45">
      <c r="B26" s="3" t="s">
        <v>33</v>
      </c>
    </row>
    <row r="27" spans="2:10" x14ac:dyDescent="0.45">
      <c r="B27" s="3" t="s">
        <v>34</v>
      </c>
    </row>
    <row r="28" spans="2:10" x14ac:dyDescent="0.45">
      <c r="B28" s="4" t="s">
        <v>31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72D3-D9F1-4A7C-BC9F-A4473E72CB79}">
  <dimension ref="B2:J29"/>
  <sheetViews>
    <sheetView workbookViewId="0">
      <selection activeCell="C16" sqref="C16"/>
    </sheetView>
  </sheetViews>
  <sheetFormatPr defaultRowHeight="18" x14ac:dyDescent="0.45"/>
  <cols>
    <col min="2" max="2" width="13.296875" customWidth="1"/>
    <col min="3" max="3" width="23.59765625" bestFit="1" customWidth="1"/>
    <col min="4" max="4" width="12.3984375" bestFit="1" customWidth="1"/>
  </cols>
  <sheetData>
    <row r="2" spans="2:10" x14ac:dyDescent="0.45">
      <c r="B2" s="1" t="s">
        <v>1</v>
      </c>
      <c r="C2" s="1" t="s">
        <v>2</v>
      </c>
      <c r="D2" s="1" t="s">
        <v>4</v>
      </c>
      <c r="E2" s="1" t="s">
        <v>5</v>
      </c>
      <c r="G2" t="s">
        <v>6</v>
      </c>
      <c r="H2" t="s">
        <v>7</v>
      </c>
      <c r="I2" t="s">
        <v>8</v>
      </c>
      <c r="J2" t="s">
        <v>9</v>
      </c>
    </row>
    <row r="3" spans="2:10" x14ac:dyDescent="0.45">
      <c r="B3" s="1" t="s">
        <v>27</v>
      </c>
      <c r="C3" s="2" t="s">
        <v>0</v>
      </c>
      <c r="D3" s="1">
        <f t="shared" ref="D3:D15" si="0">J3*100+740</f>
        <v>1540</v>
      </c>
      <c r="E3" s="1">
        <v>3</v>
      </c>
      <c r="G3">
        <f t="shared" ref="G3:G17" si="1">E3*1000</f>
        <v>3000</v>
      </c>
      <c r="H3">
        <f t="shared" ref="H3:H17" si="2">G3-1400</f>
        <v>1600</v>
      </c>
      <c r="I3">
        <f t="shared" ref="I3:I15" si="3">H3/293</f>
        <v>5.4607508532423212</v>
      </c>
      <c r="J3">
        <f>ROUNDUP(I3,0)+2</f>
        <v>8</v>
      </c>
    </row>
    <row r="4" spans="2:10" x14ac:dyDescent="0.45">
      <c r="B4" s="1" t="s">
        <v>27</v>
      </c>
      <c r="C4" s="2" t="s">
        <v>30</v>
      </c>
      <c r="D4" s="1">
        <f t="shared" si="0"/>
        <v>1840</v>
      </c>
      <c r="E4" s="1">
        <v>3.9</v>
      </c>
      <c r="G4">
        <f t="shared" si="1"/>
        <v>3900</v>
      </c>
      <c r="H4">
        <f t="shared" si="2"/>
        <v>2500</v>
      </c>
      <c r="I4">
        <f t="shared" si="3"/>
        <v>8.5324232081911262</v>
      </c>
      <c r="J4">
        <f>ROUNDUP(I4,0)+2</f>
        <v>11</v>
      </c>
    </row>
    <row r="5" spans="2:10" x14ac:dyDescent="0.45">
      <c r="B5" s="1" t="s">
        <v>27</v>
      </c>
      <c r="C5" s="2" t="s">
        <v>29</v>
      </c>
      <c r="D5" s="1">
        <f t="shared" si="0"/>
        <v>1540</v>
      </c>
      <c r="E5" s="1">
        <v>3.3</v>
      </c>
      <c r="G5">
        <f t="shared" si="1"/>
        <v>3300</v>
      </c>
      <c r="H5">
        <f t="shared" si="2"/>
        <v>1900</v>
      </c>
      <c r="I5">
        <f t="shared" si="3"/>
        <v>6.4846416382252556</v>
      </c>
      <c r="J5">
        <f>ROUNDUP(I5,0)+1</f>
        <v>8</v>
      </c>
    </row>
    <row r="6" spans="2:10" x14ac:dyDescent="0.45">
      <c r="B6" s="1" t="s">
        <v>27</v>
      </c>
      <c r="C6" s="2" t="s">
        <v>10</v>
      </c>
      <c r="D6" s="1">
        <f t="shared" si="0"/>
        <v>1540</v>
      </c>
      <c r="E6" s="1">
        <v>3.3</v>
      </c>
      <c r="G6">
        <f t="shared" si="1"/>
        <v>3300</v>
      </c>
      <c r="H6">
        <f t="shared" si="2"/>
        <v>1900</v>
      </c>
      <c r="I6">
        <f t="shared" si="3"/>
        <v>6.4846416382252556</v>
      </c>
      <c r="J6">
        <f>ROUNDUP(I6,0)+1</f>
        <v>8</v>
      </c>
    </row>
    <row r="7" spans="2:10" x14ac:dyDescent="0.45">
      <c r="B7" s="1" t="s">
        <v>27</v>
      </c>
      <c r="C7" s="2" t="s">
        <v>13</v>
      </c>
      <c r="D7" s="1">
        <f t="shared" si="0"/>
        <v>1940</v>
      </c>
      <c r="E7" s="1">
        <v>4.3</v>
      </c>
      <c r="G7">
        <f t="shared" si="1"/>
        <v>4300</v>
      </c>
      <c r="H7">
        <f t="shared" si="2"/>
        <v>2900</v>
      </c>
      <c r="I7">
        <f t="shared" si="3"/>
        <v>9.8976109215017072</v>
      </c>
      <c r="J7">
        <f>ROUNDUP(I7,0)+2</f>
        <v>12</v>
      </c>
    </row>
    <row r="8" spans="2:10" x14ac:dyDescent="0.45">
      <c r="B8" s="1" t="s">
        <v>27</v>
      </c>
      <c r="C8" s="2" t="s">
        <v>14</v>
      </c>
      <c r="D8" s="1">
        <f t="shared" si="0"/>
        <v>1040</v>
      </c>
      <c r="E8" s="1">
        <v>2.2000000000000002</v>
      </c>
      <c r="G8">
        <f t="shared" si="1"/>
        <v>2200</v>
      </c>
      <c r="H8">
        <f t="shared" si="2"/>
        <v>800</v>
      </c>
      <c r="I8">
        <f t="shared" si="3"/>
        <v>2.7303754266211606</v>
      </c>
      <c r="J8">
        <f>ROUNDUP(I8,0)</f>
        <v>3</v>
      </c>
    </row>
    <row r="9" spans="2:10" x14ac:dyDescent="0.45">
      <c r="B9" s="1" t="s">
        <v>27</v>
      </c>
      <c r="C9" s="2" t="s">
        <v>15</v>
      </c>
      <c r="D9" s="1">
        <f t="shared" si="0"/>
        <v>1540</v>
      </c>
      <c r="E9" s="1">
        <v>3.5</v>
      </c>
      <c r="G9">
        <f t="shared" si="1"/>
        <v>3500</v>
      </c>
      <c r="H9">
        <f t="shared" si="2"/>
        <v>2100</v>
      </c>
      <c r="I9">
        <f t="shared" si="3"/>
        <v>7.1672354948805461</v>
      </c>
      <c r="J9">
        <f>ROUNDUP(I9,0)</f>
        <v>8</v>
      </c>
    </row>
    <row r="10" spans="2:10" x14ac:dyDescent="0.45">
      <c r="B10" s="1" t="s">
        <v>27</v>
      </c>
      <c r="C10" s="2" t="s">
        <v>16</v>
      </c>
      <c r="D10" s="1">
        <f t="shared" si="0"/>
        <v>1340</v>
      </c>
      <c r="E10" s="1">
        <v>2.5</v>
      </c>
      <c r="G10">
        <f t="shared" si="1"/>
        <v>2500</v>
      </c>
      <c r="H10">
        <f t="shared" si="2"/>
        <v>1100</v>
      </c>
      <c r="I10">
        <f t="shared" si="3"/>
        <v>3.7542662116040955</v>
      </c>
      <c r="J10">
        <f>ROUNDUP(I10,0)+2</f>
        <v>6</v>
      </c>
    </row>
    <row r="11" spans="2:10" x14ac:dyDescent="0.45">
      <c r="B11" s="1" t="s">
        <v>27</v>
      </c>
      <c r="C11" s="2" t="s">
        <v>17</v>
      </c>
      <c r="D11" s="1">
        <f t="shared" si="0"/>
        <v>1240</v>
      </c>
      <c r="E11" s="1">
        <v>2.2999999999999998</v>
      </c>
      <c r="G11">
        <f t="shared" si="1"/>
        <v>2300</v>
      </c>
      <c r="H11">
        <f t="shared" si="2"/>
        <v>900</v>
      </c>
      <c r="I11">
        <f t="shared" si="3"/>
        <v>3.0716723549488054</v>
      </c>
      <c r="J11">
        <f>ROUNDUP(I11,0)+1</f>
        <v>5</v>
      </c>
    </row>
    <row r="12" spans="2:10" x14ac:dyDescent="0.45">
      <c r="B12" s="1" t="s">
        <v>27</v>
      </c>
      <c r="C12" s="2" t="s">
        <v>18</v>
      </c>
      <c r="D12" s="1">
        <f t="shared" si="0"/>
        <v>2040</v>
      </c>
      <c r="E12" s="1">
        <v>4.5</v>
      </c>
      <c r="G12">
        <f t="shared" si="1"/>
        <v>4500</v>
      </c>
      <c r="H12">
        <f t="shared" si="2"/>
        <v>3100</v>
      </c>
      <c r="I12">
        <f t="shared" si="3"/>
        <v>10.580204778156997</v>
      </c>
      <c r="J12">
        <f>ROUNDUP(I12,0)+2</f>
        <v>13</v>
      </c>
    </row>
    <row r="13" spans="2:10" x14ac:dyDescent="0.45">
      <c r="B13" s="1" t="s">
        <v>27</v>
      </c>
      <c r="C13" s="2" t="s">
        <v>20</v>
      </c>
      <c r="D13" s="1">
        <f t="shared" si="0"/>
        <v>240</v>
      </c>
      <c r="E13" s="2"/>
      <c r="G13">
        <f t="shared" si="1"/>
        <v>0</v>
      </c>
      <c r="H13">
        <f t="shared" si="2"/>
        <v>-1400</v>
      </c>
      <c r="I13">
        <f t="shared" si="3"/>
        <v>-4.7781569965870307</v>
      </c>
      <c r="J13">
        <f t="shared" ref="J13" si="4">ROUNDUP(I13,0)</f>
        <v>-5</v>
      </c>
    </row>
    <row r="14" spans="2:10" x14ac:dyDescent="0.45">
      <c r="B14" s="1" t="s">
        <v>27</v>
      </c>
      <c r="C14" s="2" t="s">
        <v>22</v>
      </c>
      <c r="D14" s="1">
        <f t="shared" si="0"/>
        <v>2940</v>
      </c>
      <c r="E14" s="1">
        <v>7</v>
      </c>
      <c r="G14">
        <f t="shared" si="1"/>
        <v>7000</v>
      </c>
      <c r="H14">
        <f t="shared" si="2"/>
        <v>5600</v>
      </c>
      <c r="I14">
        <f t="shared" si="3"/>
        <v>19.112627986348123</v>
      </c>
      <c r="J14">
        <f>ROUNDUP(I14,0)+2</f>
        <v>22</v>
      </c>
    </row>
    <row r="15" spans="2:10" x14ac:dyDescent="0.45">
      <c r="B15" s="1" t="s">
        <v>27</v>
      </c>
      <c r="C15" s="2" t="s">
        <v>26</v>
      </c>
      <c r="D15" s="1">
        <f t="shared" si="0"/>
        <v>1940</v>
      </c>
      <c r="E15" s="1">
        <v>4.3</v>
      </c>
      <c r="G15">
        <f t="shared" si="1"/>
        <v>4300</v>
      </c>
      <c r="H15">
        <f t="shared" si="2"/>
        <v>2900</v>
      </c>
      <c r="I15">
        <f t="shared" si="3"/>
        <v>9.8976109215017072</v>
      </c>
      <c r="J15">
        <f>ROUNDUP(I15,0)+2</f>
        <v>12</v>
      </c>
    </row>
    <row r="16" spans="2:10" x14ac:dyDescent="0.45">
      <c r="B16" s="1" t="s">
        <v>27</v>
      </c>
      <c r="C16" s="5" t="s">
        <v>12</v>
      </c>
      <c r="D16" s="1">
        <f>J16*100+740</f>
        <v>2140</v>
      </c>
      <c r="E16" s="1">
        <v>4.7</v>
      </c>
      <c r="G16">
        <f>E16*1000</f>
        <v>4700</v>
      </c>
      <c r="H16">
        <f>G16-1400</f>
        <v>3300</v>
      </c>
      <c r="I16">
        <f>H16/293</f>
        <v>11.262798634812286</v>
      </c>
      <c r="J16">
        <f>ROUNDUP(I16,0)+2</f>
        <v>14</v>
      </c>
    </row>
    <row r="17" spans="2:10" x14ac:dyDescent="0.45">
      <c r="B17" s="1" t="s">
        <v>27</v>
      </c>
      <c r="C17" s="1" t="s">
        <v>3</v>
      </c>
      <c r="D17" s="1">
        <f>J17*80+620</f>
        <v>1740</v>
      </c>
      <c r="E17" s="1">
        <v>4.5</v>
      </c>
      <c r="G17">
        <f t="shared" si="1"/>
        <v>4500</v>
      </c>
      <c r="H17">
        <f t="shared" si="2"/>
        <v>3100</v>
      </c>
      <c r="I17">
        <f>H17/277</f>
        <v>11.191335740072201</v>
      </c>
      <c r="J17">
        <f>ROUNDUP(I17,0)+2</f>
        <v>14</v>
      </c>
    </row>
    <row r="18" spans="2:10" x14ac:dyDescent="0.45">
      <c r="B18" s="1" t="s">
        <v>27</v>
      </c>
      <c r="C18" s="1" t="s">
        <v>11</v>
      </c>
      <c r="D18" s="1">
        <f t="shared" ref="D18:D23" si="5">J18*80+620</f>
        <v>1340</v>
      </c>
      <c r="E18" s="1">
        <v>3.3</v>
      </c>
      <c r="G18">
        <f t="shared" ref="G18:G23" si="6">E18*1000</f>
        <v>3300</v>
      </c>
      <c r="H18">
        <f t="shared" ref="H18:H23" si="7">G18-1400</f>
        <v>1900</v>
      </c>
      <c r="I18">
        <f t="shared" ref="I18:I23" si="8">H18/277</f>
        <v>6.859205776173285</v>
      </c>
      <c r="J18">
        <f>ROUNDUP(I18,0)+2</f>
        <v>9</v>
      </c>
    </row>
    <row r="19" spans="2:10" x14ac:dyDescent="0.45">
      <c r="B19" s="1" t="s">
        <v>27</v>
      </c>
      <c r="C19" s="1" t="s">
        <v>21</v>
      </c>
      <c r="D19" s="1">
        <f t="shared" si="5"/>
        <v>1260</v>
      </c>
      <c r="E19" s="1">
        <v>3.1</v>
      </c>
      <c r="G19">
        <f t="shared" si="6"/>
        <v>3100</v>
      </c>
      <c r="H19">
        <f t="shared" si="7"/>
        <v>1700</v>
      </c>
      <c r="I19">
        <f t="shared" si="8"/>
        <v>6.1371841155234659</v>
      </c>
      <c r="J19">
        <f>ROUNDUP(I19,0)+1</f>
        <v>8</v>
      </c>
    </row>
    <row r="20" spans="2:10" x14ac:dyDescent="0.45">
      <c r="B20" s="1" t="s">
        <v>27</v>
      </c>
      <c r="C20" s="1" t="s">
        <v>19</v>
      </c>
      <c r="D20" s="1">
        <f t="shared" si="5"/>
        <v>620</v>
      </c>
      <c r="E20" s="1">
        <v>1</v>
      </c>
      <c r="G20">
        <f t="shared" si="6"/>
        <v>1000</v>
      </c>
      <c r="H20">
        <f t="shared" si="7"/>
        <v>-400</v>
      </c>
      <c r="I20">
        <f t="shared" si="8"/>
        <v>-1.4440433212996391</v>
      </c>
      <c r="J20">
        <v>0</v>
      </c>
    </row>
    <row r="21" spans="2:10" x14ac:dyDescent="0.45">
      <c r="B21" s="1" t="s">
        <v>27</v>
      </c>
      <c r="C21" s="1" t="s">
        <v>25</v>
      </c>
      <c r="D21" s="1">
        <f t="shared" si="5"/>
        <v>3740</v>
      </c>
      <c r="E21" s="1">
        <v>11.5</v>
      </c>
      <c r="G21">
        <f t="shared" si="6"/>
        <v>11500</v>
      </c>
      <c r="H21">
        <f t="shared" si="7"/>
        <v>10100</v>
      </c>
      <c r="I21">
        <f t="shared" si="8"/>
        <v>36.462093862815884</v>
      </c>
      <c r="J21">
        <f>ROUNDUP(I21,0)+2</f>
        <v>39</v>
      </c>
    </row>
    <row r="22" spans="2:10" x14ac:dyDescent="0.45">
      <c r="B22" s="1" t="s">
        <v>27</v>
      </c>
      <c r="C22" s="1" t="s">
        <v>23</v>
      </c>
      <c r="D22" s="1">
        <f t="shared" si="5"/>
        <v>3900</v>
      </c>
      <c r="E22" s="1">
        <v>12</v>
      </c>
      <c r="G22">
        <f t="shared" si="6"/>
        <v>12000</v>
      </c>
      <c r="H22">
        <f t="shared" si="7"/>
        <v>10600</v>
      </c>
      <c r="I22">
        <f t="shared" si="8"/>
        <v>38.26714801444043</v>
      </c>
      <c r="J22">
        <f>ROUNDUP(I22,0)+2</f>
        <v>41</v>
      </c>
    </row>
    <row r="23" spans="2:10" x14ac:dyDescent="0.45">
      <c r="B23" s="1" t="s">
        <v>27</v>
      </c>
      <c r="C23" s="1" t="s">
        <v>24</v>
      </c>
      <c r="D23" s="1">
        <f t="shared" si="5"/>
        <v>3340</v>
      </c>
      <c r="E23" s="1">
        <v>10</v>
      </c>
      <c r="G23">
        <f t="shared" si="6"/>
        <v>10000</v>
      </c>
      <c r="H23">
        <f t="shared" si="7"/>
        <v>8600</v>
      </c>
      <c r="I23">
        <f t="shared" si="8"/>
        <v>31.046931407942239</v>
      </c>
      <c r="J23">
        <f>ROUNDUP(I23,0)+2</f>
        <v>34</v>
      </c>
    </row>
    <row r="26" spans="2:10" x14ac:dyDescent="0.45">
      <c r="B26" s="3" t="s">
        <v>32</v>
      </c>
    </row>
    <row r="27" spans="2:10" x14ac:dyDescent="0.45">
      <c r="B27" s="3" t="s">
        <v>33</v>
      </c>
    </row>
    <row r="28" spans="2:10" x14ac:dyDescent="0.45">
      <c r="B28" s="3" t="s">
        <v>34</v>
      </c>
    </row>
    <row r="29" spans="2:10" x14ac:dyDescent="0.45">
      <c r="B29" s="4" t="s">
        <v>31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05EF-2BC8-4DAD-987F-827AF2D0F50A}">
  <dimension ref="B2:J29"/>
  <sheetViews>
    <sheetView workbookViewId="0">
      <selection activeCell="O20" sqref="O20"/>
    </sheetView>
  </sheetViews>
  <sheetFormatPr defaultRowHeight="18" x14ac:dyDescent="0.45"/>
  <cols>
    <col min="2" max="2" width="13.296875" customWidth="1"/>
    <col min="3" max="3" width="23.59765625" bestFit="1" customWidth="1"/>
    <col min="4" max="4" width="12.3984375" bestFit="1" customWidth="1"/>
  </cols>
  <sheetData>
    <row r="2" spans="2:10" x14ac:dyDescent="0.45">
      <c r="B2" s="1" t="s">
        <v>1</v>
      </c>
      <c r="C2" s="1" t="s">
        <v>2</v>
      </c>
      <c r="D2" s="1" t="s">
        <v>4</v>
      </c>
      <c r="E2" s="1" t="s">
        <v>5</v>
      </c>
      <c r="G2" t="s">
        <v>6</v>
      </c>
      <c r="H2" t="s">
        <v>7</v>
      </c>
      <c r="I2" t="s">
        <v>8</v>
      </c>
      <c r="J2" t="s">
        <v>9</v>
      </c>
    </row>
    <row r="3" spans="2:10" x14ac:dyDescent="0.45">
      <c r="B3" s="1" t="s">
        <v>28</v>
      </c>
      <c r="C3" s="2" t="s">
        <v>0</v>
      </c>
      <c r="D3" s="1">
        <f t="shared" ref="D3:D16" si="0">J3*100+740</f>
        <v>2640</v>
      </c>
      <c r="E3" s="1">
        <v>6</v>
      </c>
      <c r="G3">
        <f t="shared" ref="G3:G17" si="1">E3*1000</f>
        <v>6000</v>
      </c>
      <c r="H3">
        <f t="shared" ref="H3:H17" si="2">G3-1400</f>
        <v>4600</v>
      </c>
      <c r="I3">
        <f t="shared" ref="I3:I16" si="3">H3/293</f>
        <v>15.699658703071673</v>
      </c>
      <c r="J3">
        <f>ROUNDUP(I3,0)+3</f>
        <v>19</v>
      </c>
    </row>
    <row r="4" spans="2:10" x14ac:dyDescent="0.45">
      <c r="B4" s="1" t="s">
        <v>28</v>
      </c>
      <c r="C4" s="2" t="s">
        <v>30</v>
      </c>
      <c r="D4" s="1">
        <f t="shared" si="0"/>
        <v>2940</v>
      </c>
      <c r="E4" s="1">
        <v>6.7</v>
      </c>
      <c r="G4">
        <f t="shared" si="1"/>
        <v>6700</v>
      </c>
      <c r="H4">
        <f t="shared" si="2"/>
        <v>5300</v>
      </c>
      <c r="I4">
        <f t="shared" si="3"/>
        <v>18.088737201365188</v>
      </c>
      <c r="J4">
        <f>ROUNDUP(I4,0)+3</f>
        <v>22</v>
      </c>
    </row>
    <row r="5" spans="2:10" x14ac:dyDescent="0.45">
      <c r="B5" s="1" t="s">
        <v>28</v>
      </c>
      <c r="C5" s="2" t="s">
        <v>29</v>
      </c>
      <c r="D5" s="1">
        <f t="shared" si="0"/>
        <v>2440</v>
      </c>
      <c r="E5" s="1">
        <v>5.4</v>
      </c>
      <c r="G5">
        <f t="shared" si="1"/>
        <v>5400</v>
      </c>
      <c r="H5">
        <f t="shared" si="2"/>
        <v>4000</v>
      </c>
      <c r="I5">
        <f t="shared" si="3"/>
        <v>13.651877133105803</v>
      </c>
      <c r="J5">
        <f>ROUNDUP(I5,0)+3</f>
        <v>17</v>
      </c>
    </row>
    <row r="6" spans="2:10" x14ac:dyDescent="0.45">
      <c r="B6" s="1" t="s">
        <v>28</v>
      </c>
      <c r="C6" s="2" t="s">
        <v>10</v>
      </c>
      <c r="D6" s="1">
        <f t="shared" si="0"/>
        <v>2340</v>
      </c>
      <c r="E6" s="1">
        <v>5.2</v>
      </c>
      <c r="G6">
        <f t="shared" si="1"/>
        <v>5200</v>
      </c>
      <c r="H6">
        <f t="shared" si="2"/>
        <v>3800</v>
      </c>
      <c r="I6">
        <f t="shared" si="3"/>
        <v>12.969283276450511</v>
      </c>
      <c r="J6">
        <f>ROUNDUP(I6,0)+3</f>
        <v>16</v>
      </c>
    </row>
    <row r="7" spans="2:10" x14ac:dyDescent="0.45">
      <c r="B7" s="1" t="s">
        <v>28</v>
      </c>
      <c r="C7" s="2" t="s">
        <v>12</v>
      </c>
      <c r="D7" s="1">
        <f t="shared" si="0"/>
        <v>440</v>
      </c>
      <c r="E7" s="2"/>
      <c r="G7">
        <f t="shared" si="1"/>
        <v>0</v>
      </c>
      <c r="H7">
        <f t="shared" si="2"/>
        <v>-1400</v>
      </c>
      <c r="I7">
        <f t="shared" si="3"/>
        <v>-4.7781569965870307</v>
      </c>
      <c r="J7">
        <f>ROUNDUP(I7,0)+2</f>
        <v>-3</v>
      </c>
    </row>
    <row r="8" spans="2:10" x14ac:dyDescent="0.45">
      <c r="B8" s="1" t="s">
        <v>28</v>
      </c>
      <c r="C8" s="2" t="s">
        <v>13</v>
      </c>
      <c r="D8" s="1">
        <f t="shared" si="0"/>
        <v>440</v>
      </c>
      <c r="E8" s="2"/>
      <c r="G8">
        <f t="shared" si="1"/>
        <v>0</v>
      </c>
      <c r="H8">
        <f t="shared" si="2"/>
        <v>-1400</v>
      </c>
      <c r="I8">
        <f t="shared" si="3"/>
        <v>-4.7781569965870307</v>
      </c>
      <c r="J8">
        <f>ROUNDUP(I8,0)+2</f>
        <v>-3</v>
      </c>
    </row>
    <row r="9" spans="2:10" x14ac:dyDescent="0.45">
      <c r="B9" s="1" t="s">
        <v>28</v>
      </c>
      <c r="C9" s="2" t="s">
        <v>14</v>
      </c>
      <c r="D9" s="1">
        <f t="shared" si="0"/>
        <v>2240</v>
      </c>
      <c r="E9" s="1">
        <v>5</v>
      </c>
      <c r="G9">
        <f t="shared" si="1"/>
        <v>5000</v>
      </c>
      <c r="H9">
        <f t="shared" si="2"/>
        <v>3600</v>
      </c>
      <c r="I9">
        <f t="shared" si="3"/>
        <v>12.286689419795222</v>
      </c>
      <c r="J9">
        <f>ROUNDUP(I9,0)+2</f>
        <v>15</v>
      </c>
    </row>
    <row r="10" spans="2:10" x14ac:dyDescent="0.45">
      <c r="B10" s="1" t="s">
        <v>28</v>
      </c>
      <c r="C10" s="2" t="s">
        <v>15</v>
      </c>
      <c r="D10" s="1">
        <f t="shared" si="0"/>
        <v>3040</v>
      </c>
      <c r="E10" s="1">
        <v>7</v>
      </c>
      <c r="G10">
        <f t="shared" si="1"/>
        <v>7000</v>
      </c>
      <c r="H10">
        <f t="shared" si="2"/>
        <v>5600</v>
      </c>
      <c r="I10">
        <f t="shared" si="3"/>
        <v>19.112627986348123</v>
      </c>
      <c r="J10">
        <f>ROUNDUP(I10,0)+3</f>
        <v>23</v>
      </c>
    </row>
    <row r="11" spans="2:10" x14ac:dyDescent="0.45">
      <c r="B11" s="1" t="s">
        <v>28</v>
      </c>
      <c r="C11" s="2" t="s">
        <v>16</v>
      </c>
      <c r="D11" s="1">
        <f t="shared" si="0"/>
        <v>3340</v>
      </c>
      <c r="E11" s="1">
        <v>8</v>
      </c>
      <c r="G11">
        <f t="shared" si="1"/>
        <v>8000</v>
      </c>
      <c r="H11">
        <f t="shared" si="2"/>
        <v>6600</v>
      </c>
      <c r="I11">
        <f t="shared" si="3"/>
        <v>22.525597269624573</v>
      </c>
      <c r="J11">
        <f>ROUNDUP(I11,0)+3</f>
        <v>26</v>
      </c>
    </row>
    <row r="12" spans="2:10" x14ac:dyDescent="0.45">
      <c r="B12" s="1" t="s">
        <v>28</v>
      </c>
      <c r="C12" s="2" t="s">
        <v>17</v>
      </c>
      <c r="D12" s="1">
        <f t="shared" si="0"/>
        <v>3240</v>
      </c>
      <c r="E12" s="1">
        <v>7.6</v>
      </c>
      <c r="G12">
        <f t="shared" si="1"/>
        <v>7600</v>
      </c>
      <c r="H12">
        <f t="shared" si="2"/>
        <v>6200</v>
      </c>
      <c r="I12">
        <f t="shared" si="3"/>
        <v>21.160409556313994</v>
      </c>
      <c r="J12">
        <f>ROUNDUP(I12,0)+3</f>
        <v>25</v>
      </c>
    </row>
    <row r="13" spans="2:10" x14ac:dyDescent="0.45">
      <c r="B13" s="1" t="s">
        <v>28</v>
      </c>
      <c r="C13" s="2" t="s">
        <v>18</v>
      </c>
      <c r="D13" s="1">
        <f t="shared" si="0"/>
        <v>2240</v>
      </c>
      <c r="E13" s="1">
        <v>5</v>
      </c>
      <c r="G13">
        <f t="shared" si="1"/>
        <v>5000</v>
      </c>
      <c r="H13">
        <f t="shared" si="2"/>
        <v>3600</v>
      </c>
      <c r="I13">
        <f t="shared" si="3"/>
        <v>12.286689419795222</v>
      </c>
      <c r="J13">
        <f>ROUNDUP(I13,0)+2</f>
        <v>15</v>
      </c>
    </row>
    <row r="14" spans="2:10" x14ac:dyDescent="0.45">
      <c r="B14" s="1" t="s">
        <v>28</v>
      </c>
      <c r="C14" s="2" t="s">
        <v>27</v>
      </c>
      <c r="D14" s="1">
        <f t="shared" si="0"/>
        <v>2040</v>
      </c>
      <c r="E14" s="1">
        <v>4.5</v>
      </c>
      <c r="G14">
        <f t="shared" si="1"/>
        <v>4500</v>
      </c>
      <c r="H14">
        <f t="shared" si="2"/>
        <v>3100</v>
      </c>
      <c r="I14">
        <f t="shared" si="3"/>
        <v>10.580204778156997</v>
      </c>
      <c r="J14">
        <f>ROUNDUP(I14,0)+2</f>
        <v>13</v>
      </c>
    </row>
    <row r="15" spans="2:10" x14ac:dyDescent="0.45">
      <c r="B15" s="1" t="s">
        <v>28</v>
      </c>
      <c r="C15" s="2" t="s">
        <v>22</v>
      </c>
      <c r="D15" s="1">
        <f t="shared" si="0"/>
        <v>3140</v>
      </c>
      <c r="E15" s="1">
        <v>7.8</v>
      </c>
      <c r="G15">
        <f t="shared" si="1"/>
        <v>7800</v>
      </c>
      <c r="H15">
        <f t="shared" si="2"/>
        <v>6400</v>
      </c>
      <c r="I15">
        <f t="shared" si="3"/>
        <v>21.843003412969285</v>
      </c>
      <c r="J15">
        <f>ROUNDUP(I15,0)+2</f>
        <v>24</v>
      </c>
    </row>
    <row r="16" spans="2:10" x14ac:dyDescent="0.45">
      <c r="B16" s="1" t="s">
        <v>28</v>
      </c>
      <c r="C16" s="2" t="s">
        <v>26</v>
      </c>
      <c r="D16" s="1">
        <f t="shared" si="0"/>
        <v>2740</v>
      </c>
      <c r="E16" s="1">
        <v>6.6</v>
      </c>
      <c r="G16">
        <f t="shared" si="1"/>
        <v>6600</v>
      </c>
      <c r="H16">
        <f t="shared" si="2"/>
        <v>5200</v>
      </c>
      <c r="I16">
        <f t="shared" si="3"/>
        <v>17.747440273037544</v>
      </c>
      <c r="J16">
        <f>ROUNDUP(I16,0)+2</f>
        <v>20</v>
      </c>
    </row>
    <row r="17" spans="2:10" x14ac:dyDescent="0.45">
      <c r="B17" s="1" t="s">
        <v>28</v>
      </c>
      <c r="C17" s="1" t="s">
        <v>3</v>
      </c>
      <c r="D17" s="1">
        <f>J17*80+620</f>
        <v>2300</v>
      </c>
      <c r="E17" s="1">
        <v>6.3</v>
      </c>
      <c r="G17">
        <f t="shared" si="1"/>
        <v>6300</v>
      </c>
      <c r="H17">
        <f t="shared" si="2"/>
        <v>4900</v>
      </c>
      <c r="I17">
        <f>H17/277</f>
        <v>17.689530685920577</v>
      </c>
      <c r="J17">
        <f>ROUNDUP(I17,0)+3</f>
        <v>21</v>
      </c>
    </row>
    <row r="18" spans="2:10" x14ac:dyDescent="0.45">
      <c r="B18" s="1" t="s">
        <v>28</v>
      </c>
      <c r="C18" s="1" t="s">
        <v>11</v>
      </c>
      <c r="D18" s="1">
        <f t="shared" ref="D18:D23" si="4">J18*80+620</f>
        <v>2140</v>
      </c>
      <c r="E18" s="1">
        <v>5.8</v>
      </c>
      <c r="G18">
        <f t="shared" ref="G18:G23" si="5">E18*1000</f>
        <v>5800</v>
      </c>
      <c r="H18">
        <f t="shared" ref="H18:H23" si="6">G18-1400</f>
        <v>4400</v>
      </c>
      <c r="I18">
        <f t="shared" ref="I18:I23" si="7">H18/277</f>
        <v>15.884476534296029</v>
      </c>
      <c r="J18">
        <f>ROUNDUP(I18,0)+3</f>
        <v>19</v>
      </c>
    </row>
    <row r="19" spans="2:10" x14ac:dyDescent="0.45">
      <c r="B19" s="1" t="s">
        <v>28</v>
      </c>
      <c r="C19" s="1" t="s">
        <v>21</v>
      </c>
      <c r="D19" s="1">
        <f t="shared" si="4"/>
        <v>940</v>
      </c>
      <c r="E19" s="1">
        <v>2.4</v>
      </c>
      <c r="G19">
        <f t="shared" si="5"/>
        <v>2400</v>
      </c>
      <c r="H19">
        <f t="shared" si="6"/>
        <v>1000</v>
      </c>
      <c r="I19">
        <f t="shared" si="7"/>
        <v>3.6101083032490973</v>
      </c>
      <c r="J19">
        <f>ROUNDUP(I19,0)</f>
        <v>4</v>
      </c>
    </row>
    <row r="20" spans="2:10" x14ac:dyDescent="0.45">
      <c r="B20" s="1" t="s">
        <v>28</v>
      </c>
      <c r="C20" s="1" t="s">
        <v>19</v>
      </c>
      <c r="D20" s="1">
        <f t="shared" si="4"/>
        <v>1420</v>
      </c>
      <c r="E20" s="1">
        <v>3.4</v>
      </c>
      <c r="G20">
        <f t="shared" si="5"/>
        <v>3400</v>
      </c>
      <c r="H20">
        <f t="shared" si="6"/>
        <v>2000</v>
      </c>
      <c r="I20">
        <f t="shared" si="7"/>
        <v>7.2202166064981945</v>
      </c>
      <c r="J20">
        <f t="shared" ref="J20:J23" si="8">ROUNDUP(I20,0)+2</f>
        <v>10</v>
      </c>
    </row>
    <row r="21" spans="2:10" x14ac:dyDescent="0.45">
      <c r="B21" s="1" t="s">
        <v>28</v>
      </c>
      <c r="C21" s="1" t="s">
        <v>25</v>
      </c>
      <c r="D21" s="1">
        <f t="shared" si="4"/>
        <v>4780</v>
      </c>
      <c r="E21" s="1">
        <v>14.9</v>
      </c>
      <c r="G21">
        <f t="shared" si="5"/>
        <v>14900</v>
      </c>
      <c r="H21">
        <f t="shared" si="6"/>
        <v>13500</v>
      </c>
      <c r="I21">
        <f t="shared" si="7"/>
        <v>48.736462093862819</v>
      </c>
      <c r="J21">
        <f>ROUNDUP(I21,0)+3</f>
        <v>52</v>
      </c>
    </row>
    <row r="22" spans="2:10" x14ac:dyDescent="0.45">
      <c r="B22" s="1" t="s">
        <v>28</v>
      </c>
      <c r="C22" s="1" t="s">
        <v>23</v>
      </c>
      <c r="D22" s="1">
        <f t="shared" si="4"/>
        <v>4060</v>
      </c>
      <c r="E22" s="1">
        <v>12.6</v>
      </c>
      <c r="G22">
        <f t="shared" si="5"/>
        <v>12600</v>
      </c>
      <c r="H22">
        <f t="shared" si="6"/>
        <v>11200</v>
      </c>
      <c r="I22">
        <f t="shared" si="7"/>
        <v>40.433212996389891</v>
      </c>
      <c r="J22">
        <f t="shared" si="8"/>
        <v>43</v>
      </c>
    </row>
    <row r="23" spans="2:10" x14ac:dyDescent="0.45">
      <c r="B23" s="1" t="s">
        <v>28</v>
      </c>
      <c r="C23" s="1" t="s">
        <v>24</v>
      </c>
      <c r="D23" s="1">
        <f t="shared" si="4"/>
        <v>3420</v>
      </c>
      <c r="E23" s="1">
        <v>10.3</v>
      </c>
      <c r="G23">
        <f t="shared" si="5"/>
        <v>10300</v>
      </c>
      <c r="H23">
        <f t="shared" si="6"/>
        <v>8900</v>
      </c>
      <c r="I23">
        <f t="shared" si="7"/>
        <v>32.129963898916969</v>
      </c>
      <c r="J23">
        <f t="shared" si="8"/>
        <v>35</v>
      </c>
    </row>
    <row r="26" spans="2:10" x14ac:dyDescent="0.45">
      <c r="B26" s="3" t="s">
        <v>32</v>
      </c>
    </row>
    <row r="27" spans="2:10" x14ac:dyDescent="0.45">
      <c r="B27" s="3" t="s">
        <v>33</v>
      </c>
    </row>
    <row r="28" spans="2:10" x14ac:dyDescent="0.45">
      <c r="B28" s="3" t="s">
        <v>34</v>
      </c>
    </row>
    <row r="29" spans="2:10" x14ac:dyDescent="0.45">
      <c r="B29" s="4" t="s">
        <v>31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はなふる起点</vt:lpstr>
      <vt:lpstr>恵庭駅起点</vt:lpstr>
      <vt:lpstr>えこりん村起点</vt:lpstr>
      <vt:lpstr>はなふる起点!Print_Area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喜紀 横岡</dc:creator>
  <cp:lastModifiedBy>健一 沼倉</cp:lastModifiedBy>
  <cp:lastPrinted>2024-06-11T02:34:09Z</cp:lastPrinted>
  <dcterms:created xsi:type="dcterms:W3CDTF">2024-06-05T07:21:59Z</dcterms:created>
  <dcterms:modified xsi:type="dcterms:W3CDTF">2026-09-02T07:47:31Z</dcterms:modified>
</cp:coreProperties>
</file>